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20" yWindow="45" windowWidth="15135" windowHeight="7650" activeTab="0"/>
  </bookViews>
  <sheets>
    <sheet name="BALANCE GENERAL" sheetId="1" r:id="rId1"/>
    <sheet name="NOTAS" sheetId="2" r:id="rId2"/>
    <sheet name="ESTADO DE RESULTADO" sheetId="3" r:id="rId3"/>
  </sheets>
  <definedNames>
    <definedName name="_xlnm.Print_Area" localSheetId="2">'ESTADO DE RESULTADO'!$A$1:$C$61</definedName>
    <definedName name="_xlnm.Print_Area" localSheetId="1">'NOTAS'!$A$1:$H$75</definedName>
  </definedNames>
  <calcPr fullCalcOnLoad="1"/>
</workbook>
</file>

<file path=xl/comments1.xml><?xml version="1.0" encoding="utf-8"?>
<comments xmlns="http://schemas.openxmlformats.org/spreadsheetml/2006/main">
  <authors>
    <author>Juan Veloz</author>
    <author>mjimenez</author>
  </authors>
  <commentList>
    <comment ref="C30" authorId="0">
      <text>
        <r>
          <rPr>
            <b/>
            <sz val="9"/>
            <rFont val="Tahoma"/>
            <family val="2"/>
          </rPr>
          <t>Juan Veloz:</t>
        </r>
        <r>
          <rPr>
            <sz val="9"/>
            <rFont val="Tahoma"/>
            <family val="2"/>
          </rPr>
          <t xml:space="preserve">
-CONVENIO
-PSIQUIATRIA
-CXP PROVEEDORES LOCALES 
-DGII PENDIENTE A TRANSF.
-PSIQUIATRIA PENDIENTE A TRANSF.
+</t>
        </r>
      </text>
    </comment>
    <comment ref="B18" authorId="1">
      <text>
        <r>
          <rPr>
            <b/>
            <sz val="8"/>
            <rFont val="Tahoma"/>
            <family val="2"/>
          </rPr>
          <t>mjimenez:</t>
        </r>
        <r>
          <rPr>
            <sz val="8"/>
            <rFont val="Tahoma"/>
            <family val="2"/>
          </rPr>
          <t xml:space="preserve">
ESTE VALOR ES PRODUCTO DE LA RESTA DEL ULTIMO VALOR DE LA CXC MENOS LOS DEPOSITOS RECIBIDOS SEGUN CONCILIACION DEL MES DE LA CTA. MICROEMPRESARIO</t>
        </r>
      </text>
    </comment>
  </commentList>
</comments>
</file>

<file path=xl/sharedStrings.xml><?xml version="1.0" encoding="utf-8"?>
<sst xmlns="http://schemas.openxmlformats.org/spreadsheetml/2006/main" count="177" uniqueCount="154">
  <si>
    <t>ACTIVOS</t>
  </si>
  <si>
    <t>ACTIVOS CORRIENTES</t>
  </si>
  <si>
    <t>DISPONIBILIDADES( NOTA 1)</t>
  </si>
  <si>
    <t>PRESTAMOS POR COBRAR (CARTERA EN RECUPERACION)</t>
  </si>
  <si>
    <t>TOTAL ACTIVOS CORRIENTES</t>
  </si>
  <si>
    <t>ACTIVO NO CORRIENTE</t>
  </si>
  <si>
    <t>TOTAL ACTIVOS NO CORRIENTES</t>
  </si>
  <si>
    <t>TOTAL ACTIVOS</t>
  </si>
  <si>
    <t>PASIVOS</t>
  </si>
  <si>
    <t>PASIVOS CORRIENTES</t>
  </si>
  <si>
    <t>RETENCIONES POR PAGAR</t>
  </si>
  <si>
    <t>TOTAL PASIVOS CORRIENTES</t>
  </si>
  <si>
    <t>PATRIMONIO</t>
  </si>
  <si>
    <t>PATRIMONIO PUBLICO DOMINICANO</t>
  </si>
  <si>
    <t>CAPITAL FISCAL</t>
  </si>
  <si>
    <t>RESULTADO  DEL PERIODO</t>
  </si>
  <si>
    <t>TOTAL PASIVOS Y PATRIMONIO</t>
  </si>
  <si>
    <t xml:space="preserve">                        </t>
  </si>
  <si>
    <t>Enc. Depto. Contabilidad</t>
  </si>
  <si>
    <t xml:space="preserve"> MINISTERIO DE INTERIOR Y POLICIA</t>
  </si>
  <si>
    <t>RNC. 4-0100730-4</t>
  </si>
  <si>
    <t>(VALORES EN RD$)</t>
  </si>
  <si>
    <t>TOTAL INGRESOS</t>
  </si>
  <si>
    <t>GASTOS CORRIENTES</t>
  </si>
  <si>
    <t>2.1 SERVICIOS PERSONALES:</t>
  </si>
  <si>
    <t>2.1.1.REMUNERACIONES</t>
  </si>
  <si>
    <t>2.1.2 SOBRESUELDOS</t>
  </si>
  <si>
    <t>2.1.5 CONTRIBUCIONES A LA SEG. SOCIAL Y RIESGO LABORAL</t>
  </si>
  <si>
    <t>2.2 SERVICIOS NO PERSONALES:</t>
  </si>
  <si>
    <t>2.2.1 SERVICIOS BASICOS</t>
  </si>
  <si>
    <t>2.2.5 ALQUILERES Y RENTAS</t>
  </si>
  <si>
    <t>2.2.6 SEGUROS</t>
  </si>
  <si>
    <t>2.2.7 SERVICIOS DE CONSERVACION, REP.MENORES E INST. TEMPORALES</t>
  </si>
  <si>
    <t>2.2.8  OTROS SERVICIOS NO PERSONALES</t>
  </si>
  <si>
    <t>2.3 MATERIALES Y SUMINISTROS</t>
  </si>
  <si>
    <t>2.3.1 ALIMENTOS Y PRODUCTOS AGROFORESTALES</t>
  </si>
  <si>
    <t>2.3.5 PRODUCTOS DE CUERO, CAUCHO Y PLASTICO</t>
  </si>
  <si>
    <t>2.3.6 PRODUCTOS DE MINERALES, METALICOS Y NO METALICOS</t>
  </si>
  <si>
    <t>2.3.7 COMBUSTIBLES, LUBRICANTES, PRODUCTOS QUIMICOS Y CONEXOS</t>
  </si>
  <si>
    <t>2.3.9 PRODUCTOS Y UTILES VARIOS</t>
  </si>
  <si>
    <t xml:space="preserve">TRANSFERENCIAS </t>
  </si>
  <si>
    <t>2.4.1 TRANSFERENCIAS CORRIENTES AL SECTOR PRIVADO</t>
  </si>
  <si>
    <t>2.4.3. TRANSFERENCIAS  CORRIENTES AL GOBIERNO GENERAL LOCALES</t>
  </si>
  <si>
    <t>2.4.7. TRANSFERENCIAS  CORRIENTES AL SECTOR EXTERNO</t>
  </si>
  <si>
    <t>2.4.9. TRANSFERENCIAS  CORRIENTES A OTRAS INSTITUCIONES PUBLICAS</t>
  </si>
  <si>
    <t>2.5.3. TRANSFERENCIAS  DE CAPITAL AL GOBIERNO GENERAL LOCALES</t>
  </si>
  <si>
    <t>TOTAL GASTOS CORRIENTES</t>
  </si>
  <si>
    <t xml:space="preserve">               MINISTERIO DE INTERIOR Y POLICIA</t>
  </si>
  <si>
    <t>NOTAS A LOS ESTADOS FINANCIEROS</t>
  </si>
  <si>
    <t>NOTA  1: Disponibilidades en Cuentas Bancarias Banreservas</t>
  </si>
  <si>
    <t>PARTIDAS</t>
  </si>
  <si>
    <t>Cuenta Operativa</t>
  </si>
  <si>
    <t>Cuenta Recaudadora</t>
  </si>
  <si>
    <t>Cuenta Financiando Microempresarios</t>
  </si>
  <si>
    <t>TOTAL</t>
  </si>
  <si>
    <t>NOTA 2: Bienes de uso (Activos No Financieros)</t>
  </si>
  <si>
    <t>Terrenos</t>
  </si>
  <si>
    <t>Edificaciones</t>
  </si>
  <si>
    <t>Equipos de computo</t>
  </si>
  <si>
    <t>Electrodomesticos</t>
  </si>
  <si>
    <t>Automoviles y camiones</t>
  </si>
  <si>
    <t>Programas de informatica y base de datos</t>
  </si>
  <si>
    <t>Total de bienes en uso</t>
  </si>
  <si>
    <t xml:space="preserve">Menos: </t>
  </si>
  <si>
    <t>Depreciacion de bienes en uso</t>
  </si>
  <si>
    <t>Total Activos No Financieros (Netos)</t>
  </si>
  <si>
    <t>2.2.2 PUBLICIDAD IMPRESION Y ENCUADERNACION</t>
  </si>
  <si>
    <t>2.2.3 VIATICOS</t>
  </si>
  <si>
    <t>2.2.4 TRANSPORTE Y ALMACENAJE</t>
  </si>
  <si>
    <t>DEPRECIACION ACUMULADA</t>
  </si>
  <si>
    <t>VALOR EN LIBRO</t>
  </si>
  <si>
    <t>2.3.2 TEXTILES Y VESTUARIOS</t>
  </si>
  <si>
    <t xml:space="preserve">2.6.1. MOBILIARIO Y EQUIPO </t>
  </si>
  <si>
    <t>2.6.2. MOBILIARIO Y EQUIPO EDUCACIONAL Y RECREATIVO</t>
  </si>
  <si>
    <t xml:space="preserve">Otros Equipos  </t>
  </si>
  <si>
    <t>2.3.4 PRODUCTOS FARMACEUTICOS</t>
  </si>
  <si>
    <t>2.6.8 BIENES INTANGIBLES</t>
  </si>
  <si>
    <t>INGRESOS FONDO 0100</t>
  </si>
  <si>
    <t>INGRESOS FONDO 1955</t>
  </si>
  <si>
    <t>INGRESOS EXTRA-PRESUPUESTARIOS FONDO 2078</t>
  </si>
  <si>
    <t>2.1.4 GRATIFICACIONES Y BONIFICACIONES</t>
  </si>
  <si>
    <t>2.3.3 PRODUCTOS DE PAPEL, CARTON E IMPRESOS</t>
  </si>
  <si>
    <t>2.6.5 MAQUINARIA, OTROS EQUIPOS Y HERRAMIENTAS</t>
  </si>
  <si>
    <t>2.6.6 EQUIPO DE DEFENSA Y SEGURIDAD</t>
  </si>
  <si>
    <t>Juan Vladimir Veloz</t>
  </si>
  <si>
    <t>Preparador por:</t>
  </si>
  <si>
    <t xml:space="preserve"> </t>
  </si>
  <si>
    <t>Cuenta Unica del Tesoro (CUT)</t>
  </si>
  <si>
    <t>Cuenta Colectora (Ingresos pendientes a transferir a Recaudadora)</t>
  </si>
  <si>
    <t>Equipos y aparatos Audiovisuales</t>
  </si>
  <si>
    <t>Equipos Recreativos</t>
  </si>
  <si>
    <t>Equipos de Generacion Electrica, Aparatos y accesorios Electricos</t>
  </si>
  <si>
    <t>Herramientas y Maquinarias-Hearramientas</t>
  </si>
  <si>
    <t>Antiguedades, bienes Artisticos y otros bienes de artes</t>
  </si>
  <si>
    <t>2.6.4 OTROS EQUIPOS DE TRANSPORTE</t>
  </si>
  <si>
    <t>4.2.1 DISMINUCION DE CTAS. POR PAGAR A CORTO PLAZO DEUDAS ADM,</t>
  </si>
  <si>
    <t>BIENES EN USO NETO (NOTA 2 Y 3)</t>
  </si>
  <si>
    <t>ACTIVO DIFERIDOS</t>
  </si>
  <si>
    <t>GASTOS PAGADOS POR ADELANTADO</t>
  </si>
  <si>
    <t xml:space="preserve">Valor Residual de activos </t>
  </si>
  <si>
    <t>Autorizado por:</t>
  </si>
  <si>
    <t>Rosanda Serrano</t>
  </si>
  <si>
    <t>segun el siguiente detalle:</t>
  </si>
  <si>
    <t xml:space="preserve">presentan un balance de RD$  </t>
  </si>
  <si>
    <t xml:space="preserve"> por lo tanto no se incluye como partida presupuestaria, </t>
  </si>
  <si>
    <t>Sub-Enc. Depto. Contabilidad</t>
  </si>
  <si>
    <t>PASIVOS NO CORRIENTES</t>
  </si>
  <si>
    <t>TOTAL PASIVOS NO CORRIENTES</t>
  </si>
  <si>
    <t xml:space="preserve">TOTAL PASIVOS </t>
  </si>
  <si>
    <t>BALANCE GENERAL</t>
  </si>
  <si>
    <t>2.2.9 OTRAS CONTRATACIONES DE SERVICIOS</t>
  </si>
  <si>
    <t xml:space="preserve">NOTA 3: Depreciacion </t>
  </si>
  <si>
    <r>
      <t xml:space="preserve">por un monto ascendente a </t>
    </r>
    <r>
      <rPr>
        <b/>
        <sz val="11"/>
        <color indexed="8"/>
        <rFont val="Calibri"/>
        <family val="2"/>
      </rPr>
      <t>RD$</t>
    </r>
    <r>
      <rPr>
        <sz val="11"/>
        <color indexed="8"/>
        <rFont val="Calibri"/>
        <family val="2"/>
      </rPr>
      <t xml:space="preserve">  </t>
    </r>
  </si>
  <si>
    <t>2.4.2 TRANSFERENCIAS CORRIENTES AL GOBIERNO GENERAL NACIONAL</t>
  </si>
  <si>
    <t>Licencias Informaticas,Intel.Ind. Y Com</t>
  </si>
  <si>
    <t>2.5.2. TRANSFERENCIAS  DE CAPITAL AL GOBIERNO GENERAL NACIONAL</t>
  </si>
  <si>
    <t>Muebles de oficinas y estanterias</t>
  </si>
  <si>
    <t>Muebles de alojamientos</t>
  </si>
  <si>
    <t>Otros mobiliarios y equipos no identificados</t>
  </si>
  <si>
    <t>Camaras fotograficas y de videos</t>
  </si>
  <si>
    <t>Equpos Medicos y de Laboratorios</t>
  </si>
  <si>
    <t>Equipos de Elevaciones</t>
  </si>
  <si>
    <t>Otros equipos de transportes</t>
  </si>
  <si>
    <t>Maquinarias y Equipos Agropecuarias</t>
  </si>
  <si>
    <t>Maquinarias y Equipso Industriales</t>
  </si>
  <si>
    <t>Maquinarias y Equipos de Construccion</t>
  </si>
  <si>
    <t>Sistemas de aires acondicionados y calefaccion</t>
  </si>
  <si>
    <t>Equipos de comunicación y telecomunicaciones</t>
  </si>
  <si>
    <t>Equipos de Seguridad</t>
  </si>
  <si>
    <t>ADQUISICIONES</t>
  </si>
  <si>
    <t>Equipos Meteorologicos y Sismologicos</t>
  </si>
  <si>
    <t>ESTADO DE RENDIMIENTO FINANCIERO (AHORRO/DESAHORRO).</t>
  </si>
  <si>
    <t>AMORTIZACION MENSUAL</t>
  </si>
  <si>
    <t>VALORES PENDIENTE POR PAGAR DGII</t>
  </si>
  <si>
    <t>Director Financiero</t>
  </si>
  <si>
    <t>PROVISIONES PARA EL PAGO DE PRESTACIONES</t>
  </si>
  <si>
    <t>CUENTAS POR PAGAR PROVEEDORES LOCALES</t>
  </si>
  <si>
    <t>CUENTAS POR PAGAR PROVEEDORES INTERNACIONALES</t>
  </si>
  <si>
    <t>INGRESOS FONDO 0814</t>
  </si>
  <si>
    <t xml:space="preserve"> se aplico la depreciacion acumulada a los activos del año 2021.</t>
  </si>
  <si>
    <t>1.1.05.0001</t>
  </si>
  <si>
    <t>SEGURO DE VEHICULO</t>
  </si>
  <si>
    <t>1.1.05.0002</t>
  </si>
  <si>
    <t>SUSCRIPCION DE PERIODICOS</t>
  </si>
  <si>
    <t>1.1.05.0003</t>
  </si>
  <si>
    <t>INVENTARIO DE SUMINISTRO DE OFICINA</t>
  </si>
  <si>
    <t>CUENTAS</t>
  </si>
  <si>
    <t>NOTA: 4 GASTOS PAGADOS POR ADELANTADO</t>
  </si>
  <si>
    <t>GASTOS PAGADOS POR ADELANTADO (NOTA 4)</t>
  </si>
  <si>
    <t>Lic. Ramon Hernandez</t>
  </si>
  <si>
    <t>Al 30 de Sptiembre del Ejercicio Fiscal 2021, en lo que respecta  a las cuentas bancarias  institucionales</t>
  </si>
  <si>
    <t>Aparatos Deportivos Productos Metalicos</t>
  </si>
  <si>
    <t>Este monto corresponde a gastos de depreciacion realizada durante el ejercicio fiscal al 31/10/2021</t>
  </si>
  <si>
    <t>CORRESPONDIENTE AL MES DE OCTUBRE 2021.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</si>
</sst>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#,##0.0000000"/>
    <numFmt numFmtId="171" formatCode="[$-1C0A]dddd\,\ dd&quot; de &quot;mmmm&quot; de &quot;yyyy"/>
    <numFmt numFmtId="172" formatCode="\20\1\9"/>
    <numFmt numFmtId="173" formatCode="#,##0.000"/>
    <numFmt numFmtId="174" formatCode="[$-F800]dddd\,\ mmmm\ dd\,\ yyyy"/>
    <numFmt numFmtId="175" formatCode="#,##0.0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[$€-2]\ #,##0.00_);[Red]\([$€-2]\ #,##0.00\)"/>
  </numFmts>
  <fonts count="63">
    <font>
      <sz val="11"/>
      <color rgb="FF000000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3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u val="single"/>
      <sz val="8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Arial"/>
      <family val="2"/>
    </font>
    <font>
      <i/>
      <sz val="9"/>
      <color indexed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i/>
      <sz val="14"/>
      <color indexed="8"/>
      <name val="Calibri"/>
      <family val="2"/>
    </font>
    <font>
      <b/>
      <i/>
      <sz val="11"/>
      <color indexed="8"/>
      <name val="Calibri"/>
      <family val="2"/>
    </font>
    <font>
      <b/>
      <sz val="10"/>
      <color indexed="8"/>
      <name val="Calibri"/>
      <family val="2"/>
    </font>
    <font>
      <b/>
      <i/>
      <sz val="11"/>
      <color indexed="8"/>
      <name val="Arial"/>
      <family val="2"/>
    </font>
    <font>
      <b/>
      <i/>
      <sz val="11"/>
      <color indexed="8"/>
      <name val="Blackadder ITC"/>
      <family val="5"/>
    </font>
    <font>
      <b/>
      <sz val="11"/>
      <color indexed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1"/>
      <color indexed="8"/>
      <name val="Times New Roman"/>
      <family val="1"/>
    </font>
    <font>
      <sz val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9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b/>
      <sz val="9"/>
      <color rgb="FF0000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double"/>
    </border>
    <border>
      <left/>
      <right/>
      <top style="medium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0" fillId="29" borderId="1" applyNumberFormat="0" applyAlignment="0" applyProtection="0"/>
    <xf numFmtId="0" fontId="5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23" fillId="32" borderId="0">
      <alignment vertical="center" wrapText="1"/>
      <protection/>
    </xf>
    <xf numFmtId="0" fontId="0" fillId="33" borderId="4" applyNumberFormat="0" applyFont="0" applyAlignment="0" applyProtection="0"/>
    <xf numFmtId="9" fontId="0" fillId="0" borderId="0" applyFont="0" applyFill="0" applyBorder="0" applyAlignment="0" applyProtection="0"/>
    <xf numFmtId="0" fontId="53" fillId="21" borderId="5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49" fillId="0" borderId="8" applyNumberFormat="0" applyFill="0" applyAlignment="0" applyProtection="0"/>
    <xf numFmtId="0" fontId="59" fillId="0" borderId="9" applyNumberFormat="0" applyFill="0" applyAlignment="0" applyProtection="0"/>
  </cellStyleXfs>
  <cellXfs count="9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" fontId="4" fillId="0" borderId="0" xfId="0" applyNumberFormat="1" applyFont="1" applyAlignment="1">
      <alignment/>
    </xf>
    <xf numFmtId="0" fontId="6" fillId="0" borderId="0" xfId="0" applyFont="1" applyAlignment="1">
      <alignment/>
    </xf>
    <xf numFmtId="4" fontId="7" fillId="0" borderId="0" xfId="46" applyNumberFormat="1" applyFont="1" applyBorder="1" applyAlignment="1">
      <alignment horizontal="right"/>
    </xf>
    <xf numFmtId="4" fontId="7" fillId="0" borderId="0" xfId="0" applyNumberFormat="1" applyFont="1" applyAlignment="1">
      <alignment/>
    </xf>
    <xf numFmtId="2" fontId="4" fillId="0" borderId="0" xfId="0" applyNumberFormat="1" applyFont="1" applyAlignment="1">
      <alignment wrapText="1"/>
    </xf>
    <xf numFmtId="0" fontId="8" fillId="0" borderId="0" xfId="0" applyFont="1" applyAlignment="1">
      <alignment/>
    </xf>
    <xf numFmtId="4" fontId="9" fillId="0" borderId="10" xfId="0" applyNumberFormat="1" applyFont="1" applyBorder="1" applyAlignment="1">
      <alignment horizontal="right"/>
    </xf>
    <xf numFmtId="4" fontId="9" fillId="0" borderId="0" xfId="0" applyNumberFormat="1" applyFont="1" applyAlignment="1">
      <alignment/>
    </xf>
    <xf numFmtId="4" fontId="7" fillId="0" borderId="10" xfId="0" applyNumberFormat="1" applyFont="1" applyBorder="1" applyAlignment="1">
      <alignment horizontal="right"/>
    </xf>
    <xf numFmtId="4" fontId="9" fillId="0" borderId="11" xfId="0" applyNumberFormat="1" applyFont="1" applyBorder="1" applyAlignment="1">
      <alignment horizontal="right"/>
    </xf>
    <xf numFmtId="4" fontId="7" fillId="0" borderId="0" xfId="0" applyNumberFormat="1" applyFont="1" applyAlignment="1">
      <alignment horizontal="right"/>
    </xf>
    <xf numFmtId="4" fontId="10" fillId="0" borderId="0" xfId="0" applyNumberFormat="1" applyFont="1" applyAlignment="1">
      <alignment/>
    </xf>
    <xf numFmtId="4" fontId="9" fillId="0" borderId="0" xfId="0" applyNumberFormat="1" applyFont="1" applyAlignment="1">
      <alignment horizontal="right"/>
    </xf>
    <xf numFmtId="4" fontId="9" fillId="0" borderId="12" xfId="0" applyNumberFormat="1" applyFont="1" applyBorder="1" applyAlignment="1">
      <alignment horizontal="right"/>
    </xf>
    <xf numFmtId="0" fontId="11" fillId="0" borderId="0" xfId="0" applyFont="1" applyAlignment="1">
      <alignment horizontal="center"/>
    </xf>
    <xf numFmtId="4" fontId="8" fillId="0" borderId="0" xfId="0" applyNumberFormat="1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4" fontId="9" fillId="0" borderId="0" xfId="0" applyNumberFormat="1" applyFont="1" applyBorder="1" applyAlignment="1">
      <alignment horizontal="right"/>
    </xf>
    <xf numFmtId="43" fontId="7" fillId="0" borderId="0" xfId="46" applyFont="1" applyAlignment="1">
      <alignment horizontal="right"/>
    </xf>
    <xf numFmtId="43" fontId="10" fillId="0" borderId="0" xfId="46" applyFont="1" applyAlignment="1">
      <alignment horizontal="right"/>
    </xf>
    <xf numFmtId="43" fontId="7" fillId="0" borderId="0" xfId="46" applyFont="1" applyAlignment="1">
      <alignment/>
    </xf>
    <xf numFmtId="43" fontId="8" fillId="0" borderId="0" xfId="46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43" fontId="1" fillId="0" borderId="0" xfId="46" applyFont="1" applyAlignment="1">
      <alignment/>
    </xf>
    <xf numFmtId="43" fontId="2" fillId="0" borderId="0" xfId="46" applyFont="1" applyAlignment="1">
      <alignment/>
    </xf>
    <xf numFmtId="0" fontId="2" fillId="32" borderId="0" xfId="0" applyFont="1" applyFill="1" applyAlignment="1">
      <alignment/>
    </xf>
    <xf numFmtId="43" fontId="2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9" fillId="0" borderId="13" xfId="0" applyNumberFormat="1" applyFont="1" applyBorder="1" applyAlignment="1">
      <alignment horizontal="right"/>
    </xf>
    <xf numFmtId="43" fontId="9" fillId="0" borderId="0" xfId="46" applyFont="1" applyAlignment="1">
      <alignment/>
    </xf>
    <xf numFmtId="43" fontId="16" fillId="0" borderId="0" xfId="46" applyFont="1" applyAlignment="1">
      <alignment/>
    </xf>
    <xf numFmtId="43" fontId="1" fillId="34" borderId="0" xfId="46" applyFont="1" applyFill="1" applyAlignment="1">
      <alignment/>
    </xf>
    <xf numFmtId="0" fontId="1" fillId="0" borderId="0" xfId="0" applyFont="1" applyAlignment="1">
      <alignment/>
    </xf>
    <xf numFmtId="0" fontId="60" fillId="0" borderId="0" xfId="0" applyFont="1" applyAlignment="1">
      <alignment/>
    </xf>
    <xf numFmtId="43" fontId="60" fillId="0" borderId="0" xfId="0" applyNumberFormat="1" applyFont="1" applyAlignment="1">
      <alignment/>
    </xf>
    <xf numFmtId="0" fontId="17" fillId="0" borderId="0" xfId="0" applyFont="1" applyAlignment="1">
      <alignment/>
    </xf>
    <xf numFmtId="0" fontId="60" fillId="0" borderId="0" xfId="0" applyFont="1" applyAlignment="1">
      <alignment/>
    </xf>
    <xf numFmtId="0" fontId="18" fillId="0" borderId="0" xfId="0" applyFont="1" applyAlignment="1">
      <alignment/>
    </xf>
    <xf numFmtId="43" fontId="0" fillId="0" borderId="0" xfId="0" applyNumberFormat="1" applyAlignment="1">
      <alignment/>
    </xf>
    <xf numFmtId="170" fontId="0" fillId="0" borderId="0" xfId="0" applyNumberFormat="1" applyAlignment="1">
      <alignment/>
    </xf>
    <xf numFmtId="43" fontId="1" fillId="0" borderId="0" xfId="46" applyFont="1" applyAlignment="1">
      <alignment/>
    </xf>
    <xf numFmtId="43" fontId="0" fillId="0" borderId="0" xfId="46" applyFont="1" applyAlignment="1">
      <alignment/>
    </xf>
    <xf numFmtId="43" fontId="0" fillId="0" borderId="0" xfId="46" applyFont="1" applyAlignment="1">
      <alignment/>
    </xf>
    <xf numFmtId="43" fontId="60" fillId="0" borderId="0" xfId="46" applyFont="1" applyAlignment="1">
      <alignment/>
    </xf>
    <xf numFmtId="0" fontId="60" fillId="0" borderId="0" xfId="0" applyFont="1" applyAlignment="1">
      <alignment horizontal="center"/>
    </xf>
    <xf numFmtId="0" fontId="22" fillId="0" borderId="0" xfId="0" applyFont="1" applyBorder="1" applyAlignment="1">
      <alignment horizontal="center"/>
    </xf>
    <xf numFmtId="43" fontId="60" fillId="0" borderId="13" xfId="46" applyFont="1" applyBorder="1" applyAlignment="1">
      <alignment/>
    </xf>
    <xf numFmtId="43" fontId="0" fillId="0" borderId="0" xfId="46" applyFont="1" applyAlignment="1">
      <alignment/>
    </xf>
    <xf numFmtId="0" fontId="61" fillId="0" borderId="0" xfId="0" applyFont="1" applyAlignment="1">
      <alignment horizontal="center" vertical="center" wrapText="1"/>
    </xf>
    <xf numFmtId="0" fontId="60" fillId="0" borderId="0" xfId="0" applyFont="1" applyAlignment="1">
      <alignment horizontal="center" vertical="center" wrapText="1"/>
    </xf>
    <xf numFmtId="43" fontId="2" fillId="0" borderId="0" xfId="0" applyNumberFormat="1" applyFont="1" applyAlignment="1">
      <alignment horizontal="left"/>
    </xf>
    <xf numFmtId="43" fontId="0" fillId="0" borderId="0" xfId="46" applyFont="1" applyAlignment="1">
      <alignment/>
    </xf>
    <xf numFmtId="0" fontId="0" fillId="0" borderId="0" xfId="0" applyAlignment="1">
      <alignment wrapText="1"/>
    </xf>
    <xf numFmtId="4" fontId="9" fillId="0" borderId="10" xfId="0" applyNumberFormat="1" applyFont="1" applyBorder="1" applyAlignment="1">
      <alignment/>
    </xf>
    <xf numFmtId="0" fontId="19" fillId="0" borderId="0" xfId="0" applyFont="1" applyAlignment="1">
      <alignment/>
    </xf>
    <xf numFmtId="4" fontId="7" fillId="0" borderId="0" xfId="0" applyNumberFormat="1" applyFont="1" applyBorder="1" applyAlignment="1">
      <alignment/>
    </xf>
    <xf numFmtId="43" fontId="0" fillId="0" borderId="0" xfId="46" applyFont="1" applyAlignment="1">
      <alignment/>
    </xf>
    <xf numFmtId="0" fontId="41" fillId="0" borderId="14" xfId="52" applyNumberFormat="1" applyFont="1" applyFill="1" applyBorder="1" applyAlignment="1" applyProtection="1">
      <alignment horizontal="left" vertical="center" wrapText="1"/>
      <protection locked="0"/>
    </xf>
    <xf numFmtId="0" fontId="41" fillId="0" borderId="14" xfId="52" applyFont="1" applyFill="1" applyBorder="1" applyAlignment="1" applyProtection="1">
      <alignment vertical="center" wrapText="1"/>
      <protection locked="0"/>
    </xf>
    <xf numFmtId="0" fontId="42" fillId="0" borderId="14" xfId="52" applyFont="1" applyFill="1" applyBorder="1" applyAlignment="1" applyProtection="1">
      <alignment horizontal="left" vertical="center" wrapText="1"/>
      <protection locked="0"/>
    </xf>
    <xf numFmtId="0" fontId="42" fillId="0" borderId="14" xfId="52" applyFont="1" applyFill="1" applyBorder="1" applyAlignment="1" applyProtection="1">
      <alignment vertical="center" wrapText="1"/>
      <protection locked="0"/>
    </xf>
    <xf numFmtId="0" fontId="0" fillId="0" borderId="14" xfId="0" applyBorder="1" applyAlignment="1">
      <alignment/>
    </xf>
    <xf numFmtId="0" fontId="60" fillId="0" borderId="14" xfId="0" applyFont="1" applyBorder="1" applyAlignment="1">
      <alignment/>
    </xf>
    <xf numFmtId="43" fontId="42" fillId="34" borderId="14" xfId="46" applyFont="1" applyFill="1" applyBorder="1" applyAlignment="1" applyProtection="1">
      <alignment vertical="center" wrapText="1"/>
      <protection locked="0"/>
    </xf>
    <xf numFmtId="43" fontId="42" fillId="34" borderId="14" xfId="46" applyFont="1" applyFill="1" applyBorder="1" applyAlignment="1">
      <alignment vertical="center" wrapText="1"/>
    </xf>
    <xf numFmtId="43" fontId="42" fillId="34" borderId="14" xfId="48" applyFont="1" applyFill="1" applyBorder="1" applyAlignment="1" applyProtection="1">
      <alignment vertical="center" wrapText="1"/>
      <protection locked="0"/>
    </xf>
    <xf numFmtId="43" fontId="60" fillId="34" borderId="14" xfId="0" applyNumberFormat="1" applyFont="1" applyFill="1" applyBorder="1" applyAlignment="1">
      <alignment/>
    </xf>
    <xf numFmtId="43" fontId="42" fillId="34" borderId="14" xfId="46" applyFont="1" applyFill="1" applyBorder="1" applyAlignment="1">
      <alignment/>
    </xf>
    <xf numFmtId="43" fontId="0" fillId="0" borderId="0" xfId="46" applyFont="1" applyAlignment="1">
      <alignment/>
    </xf>
    <xf numFmtId="43" fontId="0" fillId="0" borderId="0" xfId="46" applyFont="1" applyAlignment="1">
      <alignment/>
    </xf>
    <xf numFmtId="43" fontId="0" fillId="0" borderId="0" xfId="46" applyFont="1" applyAlignment="1">
      <alignment/>
    </xf>
    <xf numFmtId="43" fontId="0" fillId="0" borderId="0" xfId="46" applyFont="1" applyAlignment="1">
      <alignment/>
    </xf>
    <xf numFmtId="43" fontId="0" fillId="0" borderId="0" xfId="46" applyFont="1" applyAlignment="1">
      <alignment/>
    </xf>
    <xf numFmtId="0" fontId="19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top" wrapText="1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43" fontId="1" fillId="0" borderId="0" xfId="46" applyFont="1" applyAlignment="1">
      <alignment horizontal="center"/>
    </xf>
    <xf numFmtId="0" fontId="41" fillId="0" borderId="15" xfId="52" applyNumberFormat="1" applyFont="1" applyFill="1" applyBorder="1" applyAlignment="1" applyProtection="1">
      <alignment horizontal="left" vertical="center" wrapText="1"/>
      <protection locked="0"/>
    </xf>
    <xf numFmtId="0" fontId="41" fillId="0" borderId="16" xfId="52" applyNumberFormat="1" applyFont="1" applyFill="1" applyBorder="1" applyAlignment="1" applyProtection="1">
      <alignment horizontal="left" vertical="center" wrapText="1"/>
      <protection locked="0"/>
    </xf>
    <xf numFmtId="0" fontId="41" fillId="0" borderId="17" xfId="52" applyNumberFormat="1" applyFont="1" applyFill="1" applyBorder="1" applyAlignment="1" applyProtection="1">
      <alignment horizontal="left" vertical="center" wrapText="1"/>
      <protection locked="0"/>
    </xf>
    <xf numFmtId="17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43" fontId="1" fillId="0" borderId="0" xfId="46" applyFont="1" applyAlignment="1">
      <alignment horizontal="center"/>
    </xf>
    <xf numFmtId="0" fontId="5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3</xdr:row>
      <xdr:rowOff>0</xdr:rowOff>
    </xdr:from>
    <xdr:ext cx="304800" cy="304800"/>
    <xdr:sp>
      <xdr:nvSpPr>
        <xdr:cNvPr id="1" name="AutoShape 7" descr="Ministerio de Interior y Policía"/>
        <xdr:cNvSpPr>
          <a:spLocks noChangeAspect="1"/>
        </xdr:cNvSpPr>
      </xdr:nvSpPr>
      <xdr:spPr>
        <a:xfrm>
          <a:off x="0" y="5715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F58"/>
  <sheetViews>
    <sheetView tabSelected="1" zoomScalePageLayoutView="0" workbookViewId="0" topLeftCell="A16">
      <selection activeCell="C35" sqref="C35"/>
    </sheetView>
  </sheetViews>
  <sheetFormatPr defaultColWidth="11.421875" defaultRowHeight="15"/>
  <cols>
    <col min="1" max="1" width="37.140625" style="0" customWidth="1"/>
    <col min="2" max="2" width="21.140625" style="0" customWidth="1"/>
    <col min="3" max="3" width="21.7109375" style="0" customWidth="1"/>
    <col min="4" max="4" width="5.28125" style="0" customWidth="1"/>
    <col min="6" max="6" width="16.00390625" style="0" customWidth="1"/>
  </cols>
  <sheetData>
    <row r="8" spans="1:6" ht="15">
      <c r="A8" s="80" t="s">
        <v>20</v>
      </c>
      <c r="B8" s="80"/>
      <c r="C8" s="80"/>
      <c r="D8" s="80"/>
      <c r="E8" s="80"/>
      <c r="F8" s="80"/>
    </row>
    <row r="9" spans="1:6" ht="15">
      <c r="A9" s="81" t="s">
        <v>109</v>
      </c>
      <c r="B9" s="81"/>
      <c r="C9" s="81"/>
      <c r="D9" s="81"/>
      <c r="E9" s="81"/>
      <c r="F9" s="81"/>
    </row>
    <row r="10" spans="1:6" ht="15">
      <c r="A10" s="81" t="s">
        <v>153</v>
      </c>
      <c r="B10" s="81"/>
      <c r="C10" s="81"/>
      <c r="D10" s="81"/>
      <c r="E10" s="81"/>
      <c r="F10" s="81"/>
    </row>
    <row r="11" spans="1:6" ht="15">
      <c r="A11" s="81" t="s">
        <v>21</v>
      </c>
      <c r="B11" s="81"/>
      <c r="C11" s="81"/>
      <c r="D11" s="81"/>
      <c r="E11" s="81"/>
      <c r="F11" s="81"/>
    </row>
    <row r="12" spans="1:3" ht="15">
      <c r="A12" s="2" t="s">
        <v>0</v>
      </c>
      <c r="B12" s="3"/>
      <c r="C12" s="3"/>
    </row>
    <row r="13" spans="1:3" ht="15">
      <c r="A13" s="4" t="s">
        <v>1</v>
      </c>
      <c r="B13" s="3"/>
      <c r="C13" s="3"/>
    </row>
    <row r="14" spans="1:3" ht="15">
      <c r="A14" s="1" t="s">
        <v>2</v>
      </c>
      <c r="B14" s="5">
        <f>+NOTAS!C20</f>
        <v>326178837.28</v>
      </c>
      <c r="C14" s="6"/>
    </row>
    <row r="15" spans="1:3" ht="15.75" thickBot="1">
      <c r="A15" s="2" t="s">
        <v>4</v>
      </c>
      <c r="B15" s="6"/>
      <c r="C15" s="9">
        <f>+B14</f>
        <v>326178837.28</v>
      </c>
    </row>
    <row r="16" spans="1:3" ht="15">
      <c r="A16" s="2"/>
      <c r="B16" s="6"/>
      <c r="C16" s="10"/>
    </row>
    <row r="17" spans="1:3" ht="15">
      <c r="A17" s="4" t="s">
        <v>5</v>
      </c>
      <c r="B17" s="6"/>
      <c r="C17" s="6"/>
    </row>
    <row r="18" spans="1:3" ht="22.5">
      <c r="A18" s="7" t="s">
        <v>3</v>
      </c>
      <c r="B18" s="61">
        <f>23366008.88-2000-2000</f>
        <v>23362008.88</v>
      </c>
      <c r="C18" s="6"/>
    </row>
    <row r="19" spans="1:3" ht="15.75" thickBot="1">
      <c r="A19" s="1" t="s">
        <v>96</v>
      </c>
      <c r="B19" s="11">
        <f>+NOTAS!C62</f>
        <v>1313091862.3200002</v>
      </c>
      <c r="C19" s="6"/>
    </row>
    <row r="20" spans="1:3" ht="15.75" thickBot="1">
      <c r="A20" s="2" t="s">
        <v>6</v>
      </c>
      <c r="B20" s="6"/>
      <c r="C20" s="9">
        <f>+B19+B18</f>
        <v>1336453871.2000003</v>
      </c>
    </row>
    <row r="21" spans="1:3" ht="15">
      <c r="A21" s="2"/>
      <c r="B21" s="6"/>
      <c r="C21" s="21"/>
    </row>
    <row r="22" spans="1:3" ht="15">
      <c r="A22" s="4" t="s">
        <v>97</v>
      </c>
      <c r="B22" s="6"/>
      <c r="C22" s="21"/>
    </row>
    <row r="23" spans="1:2" ht="15.75" thickBot="1">
      <c r="A23" s="83" t="s">
        <v>148</v>
      </c>
      <c r="B23" s="9">
        <f>+NOTAS!C75</f>
        <v>16198345.209999999</v>
      </c>
    </row>
    <row r="24" spans="1:3" ht="15.75" thickBot="1">
      <c r="A24" s="83"/>
      <c r="B24" s="6"/>
      <c r="C24" s="9">
        <f>+B23</f>
        <v>16198345.209999999</v>
      </c>
    </row>
    <row r="25" spans="1:3" ht="15">
      <c r="A25" s="2"/>
      <c r="B25" s="6"/>
      <c r="C25" s="21"/>
    </row>
    <row r="26" spans="1:3" ht="15.75" thickBot="1">
      <c r="A26" s="2" t="s">
        <v>7</v>
      </c>
      <c r="B26" s="6"/>
      <c r="C26" s="12">
        <f>+C20+C15+C24</f>
        <v>1678831053.6900003</v>
      </c>
    </row>
    <row r="27" spans="1:3" ht="15.75" thickTop="1">
      <c r="A27" s="2"/>
      <c r="B27" s="6"/>
      <c r="C27" s="10"/>
    </row>
    <row r="28" spans="1:3" ht="15">
      <c r="A28" s="2" t="s">
        <v>8</v>
      </c>
      <c r="B28" s="6"/>
      <c r="C28" s="10"/>
    </row>
    <row r="29" spans="1:3" ht="15">
      <c r="A29" s="4" t="s">
        <v>9</v>
      </c>
      <c r="B29" s="6"/>
      <c r="C29" s="10"/>
    </row>
    <row r="30" spans="1:3" ht="15">
      <c r="A30" s="82" t="s">
        <v>136</v>
      </c>
      <c r="B30" s="82"/>
      <c r="C30" s="6">
        <v>372291848.78</v>
      </c>
    </row>
    <row r="31" spans="1:3" ht="15">
      <c r="A31" s="82" t="s">
        <v>137</v>
      </c>
      <c r="B31" s="82"/>
      <c r="C31" s="6">
        <v>18953687.23</v>
      </c>
    </row>
    <row r="32" spans="1:3" ht="15.75" thickBot="1">
      <c r="A32" s="2" t="s">
        <v>11</v>
      </c>
      <c r="B32" s="13"/>
      <c r="C32" s="59">
        <f>+C30+C31</f>
        <v>391245536.01</v>
      </c>
    </row>
    <row r="33" spans="1:3" ht="15">
      <c r="A33" s="1"/>
      <c r="B33" s="13"/>
      <c r="C33" s="10"/>
    </row>
    <row r="34" spans="1:3" ht="15">
      <c r="A34" s="4" t="s">
        <v>106</v>
      </c>
      <c r="B34" s="13"/>
      <c r="C34" s="6"/>
    </row>
    <row r="35" spans="1:3" ht="15">
      <c r="A35" s="1" t="s">
        <v>133</v>
      </c>
      <c r="B35" s="13"/>
      <c r="C35" s="6">
        <v>42599461.77</v>
      </c>
    </row>
    <row r="36" spans="1:3" ht="15">
      <c r="A36" s="1" t="s">
        <v>10</v>
      </c>
      <c r="B36" s="13"/>
      <c r="C36" s="6">
        <v>17595505.08</v>
      </c>
    </row>
    <row r="37" spans="1:3" ht="15">
      <c r="A37" s="1" t="s">
        <v>135</v>
      </c>
      <c r="B37" s="13"/>
      <c r="C37" s="6">
        <v>33642923.9</v>
      </c>
    </row>
    <row r="38" spans="1:3" ht="15.75" thickBot="1">
      <c r="A38" s="2" t="s">
        <v>107</v>
      </c>
      <c r="B38" s="6"/>
      <c r="C38" s="9">
        <f>SUM(C35:C37)</f>
        <v>93837890.75</v>
      </c>
    </row>
    <row r="39" spans="1:3" ht="15">
      <c r="A39" s="2"/>
      <c r="B39" s="6"/>
      <c r="C39" s="21"/>
    </row>
    <row r="40" spans="1:3" ht="15.75" thickBot="1">
      <c r="A40" s="2" t="s">
        <v>108</v>
      </c>
      <c r="B40" s="6"/>
      <c r="C40" s="9">
        <f>+C32+C38</f>
        <v>485083426.76</v>
      </c>
    </row>
    <row r="41" spans="1:3" ht="15">
      <c r="A41" s="2"/>
      <c r="B41" s="6"/>
      <c r="C41" s="10"/>
    </row>
    <row r="42" spans="1:3" ht="15">
      <c r="A42" s="2" t="s">
        <v>12</v>
      </c>
      <c r="B42" s="6"/>
      <c r="C42" s="6"/>
    </row>
    <row r="43" spans="1:3" ht="15">
      <c r="A43" s="2" t="s">
        <v>13</v>
      </c>
      <c r="B43" s="6"/>
      <c r="C43" s="14"/>
    </row>
    <row r="44" spans="1:3" ht="15">
      <c r="A44" s="1" t="s">
        <v>14</v>
      </c>
      <c r="B44" s="6"/>
      <c r="C44" s="15">
        <f>+C26-C40-C45-C46</f>
        <v>1193747626.9300003</v>
      </c>
    </row>
    <row r="45" spans="1:3" ht="1.5" customHeight="1">
      <c r="A45" s="1" t="s">
        <v>86</v>
      </c>
      <c r="B45" s="6"/>
      <c r="C45" s="15">
        <v>0</v>
      </c>
    </row>
    <row r="46" spans="1:3" ht="15.75" thickBot="1">
      <c r="A46" s="1" t="s">
        <v>15</v>
      </c>
      <c r="B46" s="6"/>
      <c r="C46" s="15">
        <f>+'ESTADO DE RESULTADO'!B61</f>
        <v>0</v>
      </c>
    </row>
    <row r="47" spans="1:3" ht="15.75" thickBot="1">
      <c r="A47" s="2" t="s">
        <v>16</v>
      </c>
      <c r="B47" s="6"/>
      <c r="C47" s="16">
        <f>+C46+C44+C40</f>
        <v>1678831053.6900003</v>
      </c>
    </row>
    <row r="48" spans="1:3" ht="17.25" customHeight="1" thickTop="1">
      <c r="A48" s="2"/>
      <c r="B48" s="6"/>
      <c r="C48" s="21"/>
    </row>
    <row r="49" spans="1:3" ht="17.25" customHeight="1">
      <c r="A49" s="2"/>
      <c r="B49" s="6"/>
      <c r="C49" s="21"/>
    </row>
    <row r="50" spans="1:3" ht="17.25" customHeight="1">
      <c r="A50" s="2"/>
      <c r="B50" s="6"/>
      <c r="C50" s="21"/>
    </row>
    <row r="51" spans="1:3" ht="17.25" customHeight="1">
      <c r="A51" s="2"/>
      <c r="B51" s="6"/>
      <c r="C51" s="21"/>
    </row>
    <row r="52" spans="1:3" ht="15">
      <c r="A52" s="17" t="s">
        <v>17</v>
      </c>
      <c r="B52" s="18"/>
      <c r="C52" s="18"/>
    </row>
    <row r="53" spans="1:6" ht="15">
      <c r="A53" s="41" t="s">
        <v>84</v>
      </c>
      <c r="B53" s="42"/>
      <c r="C53" s="41" t="s">
        <v>101</v>
      </c>
      <c r="E53" s="79" t="s">
        <v>149</v>
      </c>
      <c r="F53" s="79"/>
    </row>
    <row r="54" spans="1:6" ht="15">
      <c r="A54" s="41" t="s">
        <v>105</v>
      </c>
      <c r="B54" s="42"/>
      <c r="C54" s="41" t="s">
        <v>18</v>
      </c>
      <c r="E54" s="79" t="s">
        <v>134</v>
      </c>
      <c r="F54" s="79"/>
    </row>
    <row r="55" spans="1:3" ht="15">
      <c r="A55" s="41" t="s">
        <v>85</v>
      </c>
      <c r="B55" s="42"/>
      <c r="C55" s="41" t="s">
        <v>100</v>
      </c>
    </row>
    <row r="56" spans="1:3" ht="16.5">
      <c r="A56" s="43"/>
      <c r="B56" s="42"/>
      <c r="C56" s="42"/>
    </row>
    <row r="57" spans="2:3" ht="15">
      <c r="B57" s="60"/>
      <c r="C57" s="60"/>
    </row>
    <row r="58" spans="2:3" ht="15">
      <c r="B58" s="60"/>
      <c r="C58" s="60"/>
    </row>
  </sheetData>
  <sheetProtection/>
  <mergeCells count="9">
    <mergeCell ref="E53:F53"/>
    <mergeCell ref="E54:F54"/>
    <mergeCell ref="A8:F8"/>
    <mergeCell ref="A9:F9"/>
    <mergeCell ref="A10:F10"/>
    <mergeCell ref="A11:F11"/>
    <mergeCell ref="A30:B30"/>
    <mergeCell ref="A31:B31"/>
    <mergeCell ref="A23:A24"/>
  </mergeCells>
  <printOptions horizontalCentered="1"/>
  <pageMargins left="0.3937007874015748" right="0.3937007874015748" top="0" bottom="0" header="0.31496062992125984" footer="0.31496062992125984"/>
  <pageSetup horizontalDpi="600" verticalDpi="600" orientation="portrait" scale="85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5"/>
  <sheetViews>
    <sheetView zoomScalePageLayoutView="0" workbookViewId="0" topLeftCell="A59">
      <selection activeCell="C74" sqref="C74"/>
    </sheetView>
  </sheetViews>
  <sheetFormatPr defaultColWidth="11.421875" defaultRowHeight="15"/>
  <cols>
    <col min="1" max="1" width="29.00390625" style="0" customWidth="1"/>
    <col min="2" max="2" width="15.57421875" style="0" customWidth="1"/>
    <col min="3" max="3" width="21.00390625" style="0" customWidth="1"/>
    <col min="4" max="4" width="13.8515625" style="0" customWidth="1"/>
    <col min="5" max="5" width="16.8515625" style="0" customWidth="1"/>
    <col min="6" max="6" width="14.421875" style="0" customWidth="1"/>
    <col min="7" max="7" width="22.421875" style="0" customWidth="1"/>
    <col min="8" max="8" width="12.7109375" style="0" bestFit="1" customWidth="1"/>
    <col min="9" max="9" width="14.140625" style="0" bestFit="1" customWidth="1"/>
    <col min="10" max="10" width="16.8515625" style="0" bestFit="1" customWidth="1"/>
    <col min="11" max="11" width="15.140625" style="0" bestFit="1" customWidth="1"/>
  </cols>
  <sheetData>
    <row r="1" spans="1:3" ht="18.75">
      <c r="A1" s="84" t="s">
        <v>47</v>
      </c>
      <c r="B1" s="84"/>
      <c r="C1" s="84"/>
    </row>
    <row r="2" spans="1:3" ht="15">
      <c r="A2" s="85" t="s">
        <v>20</v>
      </c>
      <c r="B2" s="85"/>
      <c r="C2" s="85"/>
    </row>
    <row r="3" spans="1:3" ht="15">
      <c r="A3" s="86" t="s">
        <v>86</v>
      </c>
      <c r="B3" s="86"/>
      <c r="C3" s="86"/>
    </row>
    <row r="4" ht="11.25" customHeight="1"/>
    <row r="5" ht="10.5" customHeight="1"/>
    <row r="6" spans="1:3" ht="15">
      <c r="A6" s="81" t="s">
        <v>48</v>
      </c>
      <c r="B6" s="81"/>
      <c r="C6" s="81"/>
    </row>
    <row r="8" spans="1:2" ht="15">
      <c r="A8" s="27" t="s">
        <v>49</v>
      </c>
      <c r="B8" s="27"/>
    </row>
    <row r="9" spans="1:2" ht="15">
      <c r="A9" s="27"/>
      <c r="B9" s="27"/>
    </row>
    <row r="10" spans="1:2" ht="15">
      <c r="A10" s="27" t="s">
        <v>150</v>
      </c>
      <c r="B10" s="27"/>
    </row>
    <row r="11" spans="1:3" ht="15">
      <c r="A11" s="28" t="s">
        <v>103</v>
      </c>
      <c r="B11" s="56">
        <f>+C20</f>
        <v>326178837.28</v>
      </c>
      <c r="C11" t="s">
        <v>102</v>
      </c>
    </row>
    <row r="12" spans="1:2" ht="15">
      <c r="A12" s="27"/>
      <c r="B12" s="27"/>
    </row>
    <row r="13" spans="1:2" ht="15">
      <c r="A13" s="27"/>
      <c r="B13" s="27"/>
    </row>
    <row r="14" spans="1:6" ht="15">
      <c r="A14" s="26" t="s">
        <v>50</v>
      </c>
      <c r="B14" s="26"/>
      <c r="C14" s="26">
        <v>2021</v>
      </c>
      <c r="E14" s="26"/>
      <c r="F14" s="26"/>
    </row>
    <row r="15" spans="1:6" ht="15">
      <c r="A15" t="s">
        <v>51</v>
      </c>
      <c r="C15" s="46">
        <v>4670292.68</v>
      </c>
      <c r="E15" s="53"/>
      <c r="F15" s="62"/>
    </row>
    <row r="16" spans="1:6" ht="15">
      <c r="A16" t="s">
        <v>52</v>
      </c>
      <c r="C16" s="46">
        <v>39560714.1</v>
      </c>
      <c r="E16" s="53"/>
      <c r="F16" s="62"/>
    </row>
    <row r="17" spans="1:6" ht="15">
      <c r="A17" t="s">
        <v>53</v>
      </c>
      <c r="C17" s="46">
        <v>0</v>
      </c>
      <c r="E17" s="53"/>
      <c r="F17" s="62"/>
    </row>
    <row r="18" spans="1:6" ht="15">
      <c r="A18" t="s">
        <v>87</v>
      </c>
      <c r="C18" s="46">
        <v>281947830.5</v>
      </c>
      <c r="E18" s="53"/>
      <c r="F18" s="62"/>
    </row>
    <row r="19" spans="1:6" ht="45" customHeight="1">
      <c r="A19" s="58" t="s">
        <v>88</v>
      </c>
      <c r="C19" s="46">
        <v>0</v>
      </c>
      <c r="E19" s="53"/>
      <c r="F19" s="62"/>
    </row>
    <row r="20" spans="1:6" ht="15">
      <c r="A20" s="27" t="s">
        <v>54</v>
      </c>
      <c r="B20" s="27"/>
      <c r="C20" s="30">
        <f>SUM(C15:C19)</f>
        <v>326178837.28</v>
      </c>
      <c r="E20" s="49" t="s">
        <v>86</v>
      </c>
      <c r="F20" s="49"/>
    </row>
    <row r="23" spans="1:2" ht="15">
      <c r="A23" s="27" t="s">
        <v>55</v>
      </c>
      <c r="B23" s="27"/>
    </row>
    <row r="24" spans="1:2" ht="15">
      <c r="A24" s="27"/>
      <c r="B24" s="27"/>
    </row>
    <row r="25" spans="1:2" ht="15">
      <c r="A25" s="27" t="str">
        <f>+A10</f>
        <v>Al 30 de Sptiembre del Ejercicio Fiscal 2021, en lo que respecta  a las cuentas bancarias  institucionales</v>
      </c>
      <c r="B25" s="27"/>
    </row>
    <row r="26" spans="1:2" ht="15">
      <c r="A26" s="31" t="s">
        <v>86</v>
      </c>
      <c r="B26" s="31"/>
    </row>
    <row r="27" spans="1:2" ht="15">
      <c r="A27" s="27"/>
      <c r="B27" s="27"/>
    </row>
    <row r="28" spans="1:7" ht="39" customHeight="1">
      <c r="A28" s="27"/>
      <c r="B28" s="27"/>
      <c r="D28" s="54" t="s">
        <v>129</v>
      </c>
      <c r="E28" s="54" t="s">
        <v>69</v>
      </c>
      <c r="F28" s="54" t="s">
        <v>132</v>
      </c>
      <c r="G28" s="55" t="s">
        <v>70</v>
      </c>
    </row>
    <row r="29" spans="1:7" ht="15">
      <c r="A29" s="26" t="s">
        <v>50</v>
      </c>
      <c r="B29" s="26"/>
      <c r="C29" s="26">
        <v>2021</v>
      </c>
      <c r="G29" s="50">
        <v>2021</v>
      </c>
    </row>
    <row r="30" spans="1:7" ht="15">
      <c r="A30" t="s">
        <v>56</v>
      </c>
      <c r="C30" s="29">
        <v>911723381</v>
      </c>
      <c r="D30" s="62"/>
      <c r="E30" s="33"/>
      <c r="F30" s="33"/>
      <c r="G30" s="33">
        <f>+C30+D30-E30</f>
        <v>911723381</v>
      </c>
    </row>
    <row r="31" spans="1:7" ht="15">
      <c r="A31" t="s">
        <v>57</v>
      </c>
      <c r="C31" s="29">
        <v>409189262</v>
      </c>
      <c r="D31" s="62"/>
      <c r="E31" s="33">
        <v>87880950.91</v>
      </c>
      <c r="F31" s="33"/>
      <c r="G31" s="33">
        <f>+C31+D31-E31</f>
        <v>321308311.09000003</v>
      </c>
    </row>
    <row r="32" spans="1:10" ht="15">
      <c r="A32" t="s">
        <v>116</v>
      </c>
      <c r="C32" s="29">
        <v>36749262.12</v>
      </c>
      <c r="D32" s="78">
        <v>113280</v>
      </c>
      <c r="E32" s="33">
        <v>29810630.69</v>
      </c>
      <c r="F32" s="33"/>
      <c r="G32" s="33">
        <f>+C32-E32</f>
        <v>6938631.429999996</v>
      </c>
      <c r="H32" s="33" t="s">
        <v>86</v>
      </c>
      <c r="I32" s="74"/>
      <c r="J32" s="74"/>
    </row>
    <row r="33" spans="1:10" ht="15">
      <c r="A33" t="s">
        <v>117</v>
      </c>
      <c r="C33" s="29">
        <v>3227721.16</v>
      </c>
      <c r="D33" s="77" t="s">
        <v>86</v>
      </c>
      <c r="E33" s="33">
        <v>2564923.29</v>
      </c>
      <c r="F33" s="33"/>
      <c r="G33" s="33">
        <f aca="true" t="shared" si="0" ref="G33:G41">+C33-E33</f>
        <v>662797.8700000001</v>
      </c>
      <c r="H33" s="44" t="s">
        <v>86</v>
      </c>
      <c r="I33" s="74"/>
      <c r="J33" s="74"/>
    </row>
    <row r="34" spans="1:10" ht="15">
      <c r="A34" t="s">
        <v>58</v>
      </c>
      <c r="C34" s="29">
        <v>77849230.03</v>
      </c>
      <c r="D34" s="62">
        <v>88500</v>
      </c>
      <c r="E34" s="33">
        <v>73517057.63</v>
      </c>
      <c r="F34" s="33"/>
      <c r="G34" s="33">
        <f t="shared" si="0"/>
        <v>4332172.400000006</v>
      </c>
      <c r="H34" s="33" t="s">
        <v>86</v>
      </c>
      <c r="I34" s="74"/>
      <c r="J34" s="74"/>
    </row>
    <row r="35" spans="1:10" ht="15">
      <c r="A35" t="s">
        <v>59</v>
      </c>
      <c r="C35" s="29">
        <v>8533782.35</v>
      </c>
      <c r="D35" s="62">
        <v>4956</v>
      </c>
      <c r="E35" s="33">
        <v>6600871.05</v>
      </c>
      <c r="F35" s="33"/>
      <c r="G35" s="33">
        <f t="shared" si="0"/>
        <v>1932911.2999999998</v>
      </c>
      <c r="I35" s="74"/>
      <c r="J35" s="74"/>
    </row>
    <row r="36" spans="1:10" ht="15">
      <c r="A36" t="s">
        <v>118</v>
      </c>
      <c r="C36" s="29">
        <v>6171564.41</v>
      </c>
      <c r="D36" s="62">
        <v>12508</v>
      </c>
      <c r="E36" s="33">
        <v>4779020.41</v>
      </c>
      <c r="F36" s="33"/>
      <c r="G36" s="33">
        <f t="shared" si="0"/>
        <v>1392544</v>
      </c>
      <c r="I36" s="74"/>
      <c r="J36" s="74"/>
    </row>
    <row r="37" spans="1:10" ht="15">
      <c r="A37" t="s">
        <v>89</v>
      </c>
      <c r="C37" s="29">
        <v>1658396.3</v>
      </c>
      <c r="D37" s="62">
        <v>0</v>
      </c>
      <c r="E37" s="33">
        <v>957790.02</v>
      </c>
      <c r="F37" s="33"/>
      <c r="G37" s="33">
        <f t="shared" si="0"/>
        <v>700606.28</v>
      </c>
      <c r="I37" s="74"/>
      <c r="J37" s="74"/>
    </row>
    <row r="38" spans="1:10" ht="15">
      <c r="A38" t="s">
        <v>151</v>
      </c>
      <c r="C38" s="29">
        <v>0</v>
      </c>
      <c r="D38" s="78">
        <v>15375</v>
      </c>
      <c r="E38" s="33"/>
      <c r="F38" s="33"/>
      <c r="G38" s="33">
        <f t="shared" si="0"/>
        <v>0</v>
      </c>
      <c r="I38" s="78"/>
      <c r="J38" s="78"/>
    </row>
    <row r="39" spans="1:10" ht="15">
      <c r="A39" t="s">
        <v>119</v>
      </c>
      <c r="C39" s="29">
        <v>1811411.84</v>
      </c>
      <c r="D39" s="62">
        <v>105315</v>
      </c>
      <c r="E39" s="33">
        <v>1491298.75</v>
      </c>
      <c r="F39" s="33"/>
      <c r="G39" s="33">
        <f t="shared" si="0"/>
        <v>320113.0900000001</v>
      </c>
      <c r="I39" s="74"/>
      <c r="J39" s="74"/>
    </row>
    <row r="40" spans="1:10" ht="15">
      <c r="A40" t="s">
        <v>90</v>
      </c>
      <c r="C40" s="37">
        <v>428636.23</v>
      </c>
      <c r="D40" s="62"/>
      <c r="E40" s="33">
        <v>359924.12</v>
      </c>
      <c r="F40" s="33"/>
      <c r="G40" s="33">
        <f t="shared" si="0"/>
        <v>68712.10999999999</v>
      </c>
      <c r="I40" s="74"/>
      <c r="J40" s="74"/>
    </row>
    <row r="41" spans="1:10" ht="15">
      <c r="A41" t="s">
        <v>120</v>
      </c>
      <c r="C41" s="37">
        <v>90480.36</v>
      </c>
      <c r="D41" s="62"/>
      <c r="E41" s="33">
        <v>59440.4</v>
      </c>
      <c r="F41" s="33"/>
      <c r="G41" s="33">
        <f t="shared" si="0"/>
        <v>31039.96</v>
      </c>
      <c r="I41" s="74"/>
      <c r="J41" s="74"/>
    </row>
    <row r="42" spans="1:10" ht="15">
      <c r="A42" t="s">
        <v>130</v>
      </c>
      <c r="C42" s="37">
        <v>33872</v>
      </c>
      <c r="D42" s="62"/>
      <c r="E42" s="33">
        <v>33872</v>
      </c>
      <c r="F42" s="33"/>
      <c r="G42" s="33">
        <v>2</v>
      </c>
      <c r="I42" s="74"/>
      <c r="J42" s="74"/>
    </row>
    <row r="43" spans="1:10" ht="15">
      <c r="A43" t="s">
        <v>60</v>
      </c>
      <c r="C43" s="37">
        <v>682561438.53</v>
      </c>
      <c r="D43" s="62"/>
      <c r="E43" s="33">
        <v>635522489.66</v>
      </c>
      <c r="F43" s="33"/>
      <c r="G43" s="33">
        <f aca="true" t="shared" si="1" ref="G43:G57">+C43-E43</f>
        <v>47038948.870000005</v>
      </c>
      <c r="I43" s="74"/>
      <c r="J43" s="74"/>
    </row>
    <row r="44" spans="1:10" ht="15">
      <c r="A44" t="s">
        <v>121</v>
      </c>
      <c r="C44" s="37">
        <v>4213641</v>
      </c>
      <c r="D44" s="62"/>
      <c r="E44" s="33">
        <v>2922399.2</v>
      </c>
      <c r="F44" s="33"/>
      <c r="G44" s="33">
        <f t="shared" si="1"/>
        <v>1291241.7999999998</v>
      </c>
      <c r="I44" s="74"/>
      <c r="J44" s="74"/>
    </row>
    <row r="45" spans="1:10" ht="15">
      <c r="A45" t="s">
        <v>122</v>
      </c>
      <c r="B45" s="75" t="s">
        <v>86</v>
      </c>
      <c r="C45" s="37">
        <v>45988260.49</v>
      </c>
      <c r="D45" s="76" t="s">
        <v>86</v>
      </c>
      <c r="E45" s="33">
        <v>45436759.09</v>
      </c>
      <c r="F45" s="33"/>
      <c r="G45" s="33">
        <f t="shared" si="1"/>
        <v>551501.3999999985</v>
      </c>
      <c r="I45" s="74"/>
      <c r="J45" s="74"/>
    </row>
    <row r="46" spans="1:10" ht="15">
      <c r="A46" t="s">
        <v>123</v>
      </c>
      <c r="C46" s="37">
        <v>22500</v>
      </c>
      <c r="D46" s="62"/>
      <c r="E46" s="33">
        <v>22500</v>
      </c>
      <c r="F46" s="33"/>
      <c r="G46" s="33">
        <v>1</v>
      </c>
      <c r="I46" s="74"/>
      <c r="J46" s="74"/>
    </row>
    <row r="47" spans="1:10" ht="15">
      <c r="A47" t="s">
        <v>124</v>
      </c>
      <c r="C47" s="37">
        <v>576380.71</v>
      </c>
      <c r="D47" s="62">
        <v>0</v>
      </c>
      <c r="E47" s="33">
        <v>134118.53</v>
      </c>
      <c r="F47" s="33"/>
      <c r="G47" s="33">
        <f t="shared" si="1"/>
        <v>442262.17999999993</v>
      </c>
      <c r="I47" s="74"/>
      <c r="J47" s="74"/>
    </row>
    <row r="48" spans="1:10" ht="15">
      <c r="A48" t="s">
        <v>125</v>
      </c>
      <c r="C48" s="37">
        <v>18823.3</v>
      </c>
      <c r="D48" s="62"/>
      <c r="E48" s="33">
        <v>18822.3</v>
      </c>
      <c r="F48" s="33"/>
      <c r="G48" s="33">
        <v>6</v>
      </c>
      <c r="I48" s="74"/>
      <c r="J48" s="74"/>
    </row>
    <row r="49" spans="1:10" ht="15">
      <c r="A49" t="s">
        <v>126</v>
      </c>
      <c r="C49" s="37">
        <v>7823201.05</v>
      </c>
      <c r="D49" s="62">
        <v>0</v>
      </c>
      <c r="E49" s="33">
        <v>2827120.98</v>
      </c>
      <c r="F49" s="33"/>
      <c r="G49" s="33">
        <f t="shared" si="1"/>
        <v>4996080.07</v>
      </c>
      <c r="I49" s="74"/>
      <c r="J49" s="74"/>
    </row>
    <row r="50" spans="1:10" ht="15">
      <c r="A50" t="s">
        <v>127</v>
      </c>
      <c r="C50" s="37">
        <v>11851863.08</v>
      </c>
      <c r="D50" s="62">
        <v>266349.6</v>
      </c>
      <c r="E50" s="33">
        <v>11797810</v>
      </c>
      <c r="F50" s="33"/>
      <c r="G50" s="33">
        <f t="shared" si="1"/>
        <v>54053.080000000075</v>
      </c>
      <c r="I50" s="74"/>
      <c r="J50" s="74"/>
    </row>
    <row r="51" spans="1:10" ht="15">
      <c r="A51" t="s">
        <v>91</v>
      </c>
      <c r="C51" s="37">
        <v>15035035.71</v>
      </c>
      <c r="D51" s="62">
        <v>0</v>
      </c>
      <c r="E51" s="33">
        <v>9291111.28</v>
      </c>
      <c r="F51" s="33"/>
      <c r="G51" s="33">
        <f t="shared" si="1"/>
        <v>5743924.430000002</v>
      </c>
      <c r="I51" s="74"/>
      <c r="J51" s="74"/>
    </row>
    <row r="52" spans="1:10" ht="15">
      <c r="A52" t="s">
        <v>92</v>
      </c>
      <c r="C52" s="37">
        <v>734016.23</v>
      </c>
      <c r="D52" s="62">
        <v>0</v>
      </c>
      <c r="E52" s="33">
        <v>232009.6</v>
      </c>
      <c r="F52" s="33"/>
      <c r="G52" s="33">
        <f t="shared" si="1"/>
        <v>502006.63</v>
      </c>
      <c r="I52" s="74"/>
      <c r="J52" s="74"/>
    </row>
    <row r="53" spans="1:10" ht="15">
      <c r="A53" t="s">
        <v>74</v>
      </c>
      <c r="C53" s="37">
        <v>192439.06</v>
      </c>
      <c r="D53" s="62"/>
      <c r="E53" s="33">
        <v>171631.89</v>
      </c>
      <c r="F53" s="33"/>
      <c r="G53" s="33">
        <f t="shared" si="1"/>
        <v>20807.169999999984</v>
      </c>
      <c r="I53" s="74"/>
      <c r="J53" s="74"/>
    </row>
    <row r="54" spans="1:10" ht="15">
      <c r="A54" t="s">
        <v>128</v>
      </c>
      <c r="C54" s="37">
        <v>2056949.58</v>
      </c>
      <c r="D54" s="62">
        <v>1800000</v>
      </c>
      <c r="E54" s="33">
        <v>998848.65</v>
      </c>
      <c r="F54" s="33"/>
      <c r="G54" s="33">
        <f t="shared" si="1"/>
        <v>1058100.9300000002</v>
      </c>
      <c r="I54" s="74"/>
      <c r="J54" s="74"/>
    </row>
    <row r="55" spans="1:10" ht="15">
      <c r="A55" t="s">
        <v>61</v>
      </c>
      <c r="C55" s="37">
        <v>5174320.46</v>
      </c>
      <c r="D55" s="62"/>
      <c r="E55" s="33">
        <v>5121829.56</v>
      </c>
      <c r="F55" s="33"/>
      <c r="G55" s="33">
        <f t="shared" si="1"/>
        <v>52490.90000000037</v>
      </c>
      <c r="I55" s="74"/>
      <c r="J55" s="74"/>
    </row>
    <row r="56" spans="1:10" ht="15">
      <c r="A56" t="s">
        <v>114</v>
      </c>
      <c r="C56" s="37">
        <v>1748223.33</v>
      </c>
      <c r="D56" s="62"/>
      <c r="E56" s="33">
        <v>0</v>
      </c>
      <c r="F56" s="33">
        <v>1678607.78</v>
      </c>
      <c r="G56" s="33">
        <f>+C56-E56-F56</f>
        <v>69615.55000000005</v>
      </c>
      <c r="H56" s="33" t="s">
        <v>86</v>
      </c>
      <c r="I56" s="74"/>
      <c r="J56" s="74"/>
    </row>
    <row r="57" spans="1:10" ht="15">
      <c r="A57" t="s">
        <v>93</v>
      </c>
      <c r="C57" s="37">
        <v>181000</v>
      </c>
      <c r="D57" s="62"/>
      <c r="E57" s="33">
        <v>0</v>
      </c>
      <c r="F57" s="33"/>
      <c r="G57" s="33">
        <f t="shared" si="1"/>
        <v>181000</v>
      </c>
      <c r="I57" s="74"/>
      <c r="J57" s="74"/>
    </row>
    <row r="58" spans="1:10" ht="15">
      <c r="A58" t="s">
        <v>99</v>
      </c>
      <c r="B58" s="75" t="s">
        <v>86</v>
      </c>
      <c r="C58" s="37">
        <v>54798.08</v>
      </c>
      <c r="D58" s="62"/>
      <c r="E58" s="33">
        <v>0</v>
      </c>
      <c r="F58" s="33"/>
      <c r="G58" s="33">
        <f>+C58+D58-E58</f>
        <v>54798.08</v>
      </c>
      <c r="I58" s="74"/>
      <c r="J58" s="74"/>
    </row>
    <row r="59" spans="1:11" s="39" customFormat="1" ht="15">
      <c r="A59" s="39" t="s">
        <v>62</v>
      </c>
      <c r="C59" s="40">
        <f>SUM(C30:C57)</f>
        <v>2235645092.33</v>
      </c>
      <c r="D59" s="40">
        <f>SUM(D30:D57)</f>
        <v>2406283.6</v>
      </c>
      <c r="E59" s="40">
        <f>SUM(E30:E58)</f>
        <v>922553230.0099999</v>
      </c>
      <c r="F59" s="40">
        <f>SUM(F30:F58)</f>
        <v>1678607.78</v>
      </c>
      <c r="G59" s="40">
        <f>SUM(G30:G58)</f>
        <v>1311468060.6200004</v>
      </c>
      <c r="J59" s="40">
        <f>+C59-C30-C31</f>
        <v>914732449.3299999</v>
      </c>
      <c r="K59" s="49">
        <f>+E59-E31</f>
        <v>834672279.0999999</v>
      </c>
    </row>
    <row r="60" spans="1:10" ht="15">
      <c r="A60" t="s">
        <v>63</v>
      </c>
      <c r="E60" s="33"/>
      <c r="F60" s="33"/>
      <c r="G60" s="44" t="s">
        <v>86</v>
      </c>
      <c r="J60" s="44"/>
    </row>
    <row r="61" spans="1:10" ht="15">
      <c r="A61" t="s">
        <v>64</v>
      </c>
      <c r="C61" s="29">
        <f>+E59</f>
        <v>922553230.0099999</v>
      </c>
      <c r="E61" s="33" t="s">
        <v>86</v>
      </c>
      <c r="F61" s="33"/>
      <c r="G61" s="45"/>
      <c r="J61" s="44"/>
    </row>
    <row r="62" spans="1:10" ht="15">
      <c r="A62" s="27" t="s">
        <v>65</v>
      </c>
      <c r="B62" s="27"/>
      <c r="C62" s="32">
        <f>+C59-C61</f>
        <v>1313091862.3200002</v>
      </c>
      <c r="E62" s="44" t="s">
        <v>86</v>
      </c>
      <c r="F62" s="44"/>
      <c r="J62" s="44"/>
    </row>
    <row r="63" spans="7:10" ht="10.5" customHeight="1">
      <c r="G63" s="33"/>
      <c r="J63" s="44"/>
    </row>
    <row r="64" spans="1:2" ht="15">
      <c r="A64" s="27" t="s">
        <v>111</v>
      </c>
      <c r="B64" s="27"/>
    </row>
    <row r="65" ht="15">
      <c r="A65" t="s">
        <v>152</v>
      </c>
    </row>
    <row r="66" spans="1:3" ht="15">
      <c r="A66" s="38" t="s">
        <v>112</v>
      </c>
      <c r="B66" s="32">
        <f>+C61</f>
        <v>922553230.0099999</v>
      </c>
      <c r="C66" t="s">
        <v>104</v>
      </c>
    </row>
    <row r="67" ht="15">
      <c r="A67" t="s">
        <v>139</v>
      </c>
    </row>
    <row r="68" ht="15">
      <c r="A68" t="s">
        <v>86</v>
      </c>
    </row>
    <row r="70" spans="1:3" ht="15">
      <c r="A70" s="87" t="s">
        <v>147</v>
      </c>
      <c r="B70" s="88"/>
      <c r="C70" s="89"/>
    </row>
    <row r="71" spans="1:3" ht="25.5">
      <c r="A71" s="63" t="s">
        <v>146</v>
      </c>
      <c r="B71" s="64" t="s">
        <v>98</v>
      </c>
      <c r="C71" s="69"/>
    </row>
    <row r="72" spans="1:3" ht="25.5">
      <c r="A72" s="65" t="s">
        <v>140</v>
      </c>
      <c r="B72" s="66" t="s">
        <v>141</v>
      </c>
      <c r="C72" s="73">
        <v>5759879.35</v>
      </c>
    </row>
    <row r="73" spans="1:3" ht="25.5">
      <c r="A73" s="65" t="s">
        <v>142</v>
      </c>
      <c r="B73" s="66" t="s">
        <v>143</v>
      </c>
      <c r="C73" s="70">
        <v>259787.5</v>
      </c>
    </row>
    <row r="74" spans="1:3" ht="38.25">
      <c r="A74" s="65" t="s">
        <v>144</v>
      </c>
      <c r="B74" s="66" t="s">
        <v>145</v>
      </c>
      <c r="C74" s="71">
        <v>10178678.36</v>
      </c>
    </row>
    <row r="75" spans="1:3" ht="15">
      <c r="A75" s="67"/>
      <c r="B75" s="68" t="s">
        <v>54</v>
      </c>
      <c r="C75" s="72">
        <f>SUM(C72:C74)</f>
        <v>16198345.209999999</v>
      </c>
    </row>
  </sheetData>
  <sheetProtection/>
  <mergeCells count="5">
    <mergeCell ref="A1:C1"/>
    <mergeCell ref="A2:C2"/>
    <mergeCell ref="A3:C3"/>
    <mergeCell ref="A6:C6"/>
    <mergeCell ref="A70:C70"/>
  </mergeCells>
  <printOptions/>
  <pageMargins left="0.5118110236220472" right="0.4724409448818898" top="0.4724409448818898" bottom="0.5118110236220472" header="0.31496062992125984" footer="0.31496062992125984"/>
  <pageSetup horizontalDpi="600" verticalDpi="600" orientation="landscape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64"/>
  <sheetViews>
    <sheetView zoomScalePageLayoutView="0" workbookViewId="0" topLeftCell="A1">
      <selection activeCell="B12" sqref="B12"/>
    </sheetView>
  </sheetViews>
  <sheetFormatPr defaultColWidth="11.421875" defaultRowHeight="15"/>
  <cols>
    <col min="1" max="1" width="57.57421875" style="0" customWidth="1"/>
    <col min="2" max="2" width="26.28125" style="0" customWidth="1"/>
    <col min="3" max="3" width="20.57421875" style="0" customWidth="1"/>
    <col min="5" max="5" width="13.140625" style="0" bestFit="1" customWidth="1"/>
  </cols>
  <sheetData>
    <row r="2" spans="1:2" ht="17.25">
      <c r="A2" s="92" t="s">
        <v>19</v>
      </c>
      <c r="B2" s="92"/>
    </row>
    <row r="3" spans="1:2" ht="15">
      <c r="A3" s="93" t="s">
        <v>20</v>
      </c>
      <c r="B3" s="93"/>
    </row>
    <row r="4" spans="1:2" ht="15">
      <c r="A4" s="86" t="s">
        <v>86</v>
      </c>
      <c r="B4" s="94"/>
    </row>
    <row r="5" spans="1:2" ht="15">
      <c r="A5" s="95" t="s">
        <v>131</v>
      </c>
      <c r="B5" s="95"/>
    </row>
    <row r="6" spans="1:2" ht="15">
      <c r="A6" s="90" t="str">
        <f>+'BALANCE GENERAL'!A10:F10</f>
        <v>CORRESPONDIENTE AL MES DE OCTUBRE 2021.</v>
      </c>
      <c r="B6" s="91"/>
    </row>
    <row r="7" spans="1:2" ht="15">
      <c r="A7" s="91" t="s">
        <v>21</v>
      </c>
      <c r="B7" s="91"/>
    </row>
    <row r="8" spans="1:3" ht="15">
      <c r="A8" s="19"/>
      <c r="B8" s="51">
        <v>2021</v>
      </c>
      <c r="C8" s="50"/>
    </row>
    <row r="9" spans="1:3" ht="15">
      <c r="A9" s="20" t="s">
        <v>77</v>
      </c>
      <c r="B9" s="21">
        <v>1266833698.75</v>
      </c>
      <c r="C9" s="49"/>
    </row>
    <row r="10" spans="1:3" ht="15">
      <c r="A10" s="20" t="s">
        <v>79</v>
      </c>
      <c r="B10" s="21">
        <v>31986059.85</v>
      </c>
      <c r="C10" s="49"/>
    </row>
    <row r="11" spans="1:3" ht="15">
      <c r="A11" s="20" t="s">
        <v>78</v>
      </c>
      <c r="B11" s="21">
        <v>16750457710.07</v>
      </c>
      <c r="C11" s="49"/>
    </row>
    <row r="12" spans="1:3" ht="15">
      <c r="A12" s="20" t="s">
        <v>138</v>
      </c>
      <c r="B12" s="21">
        <v>0</v>
      </c>
      <c r="C12" s="49"/>
    </row>
    <row r="13" spans="1:3" ht="15.75" thickBot="1">
      <c r="A13" s="20" t="s">
        <v>22</v>
      </c>
      <c r="B13" s="34">
        <f>SUM(B9:B12)</f>
        <v>18049277468.67</v>
      </c>
      <c r="C13" s="52"/>
    </row>
    <row r="14" spans="1:2" ht="15.75" thickTop="1">
      <c r="A14" s="1"/>
      <c r="B14" s="5"/>
    </row>
    <row r="15" spans="1:2" ht="15">
      <c r="A15" s="2" t="s">
        <v>23</v>
      </c>
      <c r="B15" s="22"/>
    </row>
    <row r="16" spans="1:2" ht="15">
      <c r="A16" s="2" t="s">
        <v>24</v>
      </c>
      <c r="B16" s="22"/>
    </row>
    <row r="17" spans="1:3" ht="15">
      <c r="A17" s="1" t="s">
        <v>25</v>
      </c>
      <c r="B17" s="22">
        <v>602003607.68</v>
      </c>
      <c r="C17" s="22"/>
    </row>
    <row r="18" spans="1:3" ht="15">
      <c r="A18" s="1" t="s">
        <v>26</v>
      </c>
      <c r="B18" s="22">
        <v>68034090.05</v>
      </c>
      <c r="C18" s="22"/>
    </row>
    <row r="19" spans="1:3" ht="15">
      <c r="A19" s="1" t="s">
        <v>80</v>
      </c>
      <c r="B19" s="22"/>
      <c r="C19" s="22"/>
    </row>
    <row r="20" spans="1:3" ht="15">
      <c r="A20" s="1" t="s">
        <v>27</v>
      </c>
      <c r="B20" s="22">
        <v>84202798.69</v>
      </c>
      <c r="C20" s="22"/>
    </row>
    <row r="21" spans="1:3" ht="15">
      <c r="A21" s="1"/>
      <c r="B21" s="22"/>
      <c r="C21" s="22"/>
    </row>
    <row r="22" spans="1:3" ht="15">
      <c r="A22" s="2" t="s">
        <v>28</v>
      </c>
      <c r="B22" s="22"/>
      <c r="C22" s="22"/>
    </row>
    <row r="23" spans="1:3" ht="15">
      <c r="A23" s="1" t="s">
        <v>29</v>
      </c>
      <c r="B23" s="22">
        <v>23858582.77</v>
      </c>
      <c r="C23" s="22"/>
    </row>
    <row r="24" spans="1:3" ht="15">
      <c r="A24" s="1" t="s">
        <v>66</v>
      </c>
      <c r="B24" s="22">
        <v>42664142.72</v>
      </c>
      <c r="C24" s="22"/>
    </row>
    <row r="25" spans="1:3" ht="15">
      <c r="A25" s="1" t="s">
        <v>67</v>
      </c>
      <c r="B25" s="22">
        <v>10355163.69</v>
      </c>
      <c r="C25" s="22"/>
    </row>
    <row r="26" spans="1:3" ht="15">
      <c r="A26" s="1" t="s">
        <v>68</v>
      </c>
      <c r="B26" s="22">
        <v>382246.06</v>
      </c>
      <c r="C26" s="22"/>
    </row>
    <row r="27" spans="1:3" ht="15">
      <c r="A27" s="1" t="s">
        <v>30</v>
      </c>
      <c r="B27" s="22">
        <v>5839436.4</v>
      </c>
      <c r="C27" s="22"/>
    </row>
    <row r="28" spans="1:3" ht="15">
      <c r="A28" s="1" t="s">
        <v>31</v>
      </c>
      <c r="B28" s="22">
        <v>23117152.3</v>
      </c>
      <c r="C28" s="22"/>
    </row>
    <row r="29" spans="1:3" ht="15">
      <c r="A29" s="1" t="s">
        <v>32</v>
      </c>
      <c r="B29" s="22">
        <v>6226595.12</v>
      </c>
      <c r="C29" s="22"/>
    </row>
    <row r="30" spans="1:3" ht="15">
      <c r="A30" s="1" t="s">
        <v>33</v>
      </c>
      <c r="B30" s="22">
        <v>22194424.29</v>
      </c>
      <c r="C30" s="22"/>
    </row>
    <row r="31" spans="1:3" ht="15">
      <c r="A31" s="1" t="s">
        <v>110</v>
      </c>
      <c r="B31" s="22">
        <v>5377770.55</v>
      </c>
      <c r="C31" s="22"/>
    </row>
    <row r="32" spans="1:3" ht="15">
      <c r="A32" s="1"/>
      <c r="B32" s="22"/>
      <c r="C32" s="22"/>
    </row>
    <row r="33" spans="1:3" ht="15">
      <c r="A33" s="2" t="s">
        <v>34</v>
      </c>
      <c r="B33" s="22"/>
      <c r="C33" s="22"/>
    </row>
    <row r="34" spans="1:3" ht="15">
      <c r="A34" s="1" t="s">
        <v>35</v>
      </c>
      <c r="B34" s="22">
        <v>974942.87</v>
      </c>
      <c r="C34" s="22"/>
    </row>
    <row r="35" spans="1:3" ht="15">
      <c r="A35" s="1" t="s">
        <v>71</v>
      </c>
      <c r="B35" s="22">
        <v>816389</v>
      </c>
      <c r="C35" s="22"/>
    </row>
    <row r="36" spans="1:3" ht="15">
      <c r="A36" s="1" t="s">
        <v>81</v>
      </c>
      <c r="B36" s="22">
        <v>1612853.38</v>
      </c>
      <c r="C36" s="22"/>
    </row>
    <row r="37" spans="1:3" ht="15">
      <c r="A37" s="1" t="s">
        <v>75</v>
      </c>
      <c r="B37" s="22">
        <v>0</v>
      </c>
      <c r="C37" s="22"/>
    </row>
    <row r="38" spans="1:3" ht="15">
      <c r="A38" s="1" t="s">
        <v>36</v>
      </c>
      <c r="B38" s="22">
        <v>206601.47</v>
      </c>
      <c r="C38" s="22"/>
    </row>
    <row r="39" spans="1:3" ht="15">
      <c r="A39" s="1" t="s">
        <v>37</v>
      </c>
      <c r="B39" s="22">
        <v>268694.86</v>
      </c>
      <c r="C39" s="22"/>
    </row>
    <row r="40" spans="1:3" ht="15">
      <c r="A40" s="1" t="s">
        <v>38</v>
      </c>
      <c r="B40" s="22">
        <v>391399.07</v>
      </c>
      <c r="C40" s="22"/>
    </row>
    <row r="41" spans="1:3" ht="15">
      <c r="A41" s="1" t="s">
        <v>39</v>
      </c>
      <c r="B41" s="22">
        <v>9423653.23</v>
      </c>
      <c r="C41" s="22"/>
    </row>
    <row r="42" spans="1:3" ht="15">
      <c r="A42" s="1"/>
      <c r="C42" s="48"/>
    </row>
    <row r="43" spans="1:3" ht="15">
      <c r="A43" s="2" t="s">
        <v>40</v>
      </c>
      <c r="B43" s="23"/>
      <c r="C43" s="23"/>
    </row>
    <row r="44" spans="1:3" ht="15">
      <c r="A44" s="1" t="s">
        <v>41</v>
      </c>
      <c r="B44" s="22">
        <v>7575851.3</v>
      </c>
      <c r="C44" s="22"/>
    </row>
    <row r="45" spans="1:3" ht="15">
      <c r="A45" s="1" t="s">
        <v>113</v>
      </c>
      <c r="B45" s="22">
        <v>0</v>
      </c>
      <c r="C45" s="22"/>
    </row>
    <row r="46" spans="1:3" ht="15">
      <c r="A46" s="1" t="s">
        <v>42</v>
      </c>
      <c r="B46" s="22">
        <v>10486871867.95</v>
      </c>
      <c r="C46" s="22"/>
    </row>
    <row r="47" spans="1:3" ht="15">
      <c r="A47" s="1" t="s">
        <v>43</v>
      </c>
      <c r="B47" s="22">
        <v>375401.74</v>
      </c>
      <c r="C47" s="22"/>
    </row>
    <row r="48" spans="1:5" ht="15">
      <c r="A48" s="1" t="s">
        <v>44</v>
      </c>
      <c r="B48" s="24">
        <v>62483599.06</v>
      </c>
      <c r="C48" s="24"/>
      <c r="E48" s="47" t="s">
        <v>86</v>
      </c>
    </row>
    <row r="49" spans="1:5" ht="15">
      <c r="A49" s="1" t="s">
        <v>115</v>
      </c>
      <c r="B49" s="24">
        <v>0</v>
      </c>
      <c r="C49" s="24"/>
      <c r="E49" s="57"/>
    </row>
    <row r="50" spans="1:3" ht="15">
      <c r="A50" s="1" t="s">
        <v>45</v>
      </c>
      <c r="B50" s="24">
        <v>6577804570.07</v>
      </c>
      <c r="C50" s="24"/>
    </row>
    <row r="51" spans="1:3" ht="15">
      <c r="A51" s="1" t="s">
        <v>72</v>
      </c>
      <c r="B51" s="24">
        <v>2935975.95</v>
      </c>
      <c r="C51" s="24"/>
    </row>
    <row r="52" spans="1:3" ht="15">
      <c r="A52" s="1" t="s">
        <v>73</v>
      </c>
      <c r="B52" s="24">
        <v>113876.31</v>
      </c>
      <c r="C52" s="24"/>
    </row>
    <row r="53" spans="1:3" ht="15">
      <c r="A53" s="1" t="s">
        <v>94</v>
      </c>
      <c r="B53" s="24">
        <v>731774.63</v>
      </c>
      <c r="C53" s="24"/>
    </row>
    <row r="54" spans="1:3" ht="15">
      <c r="A54" s="1" t="s">
        <v>82</v>
      </c>
      <c r="B54" s="24">
        <v>634007.46</v>
      </c>
      <c r="C54" s="24"/>
    </row>
    <row r="55" spans="1:3" ht="15">
      <c r="A55" s="1" t="s">
        <v>83</v>
      </c>
      <c r="B55" s="24">
        <v>1800000</v>
      </c>
      <c r="C55" s="24"/>
    </row>
    <row r="56" spans="1:3" ht="15">
      <c r="A56" s="1" t="s">
        <v>76</v>
      </c>
      <c r="B56" s="24">
        <v>0</v>
      </c>
      <c r="C56" s="24"/>
    </row>
    <row r="57" spans="1:3" ht="15">
      <c r="A57" s="1" t="s">
        <v>95</v>
      </c>
      <c r="B57" s="24">
        <v>0</v>
      </c>
      <c r="C57" s="24"/>
    </row>
    <row r="58" spans="2:3" ht="15">
      <c r="B58" s="8"/>
      <c r="C58" s="25"/>
    </row>
    <row r="59" spans="1:3" ht="15">
      <c r="A59" s="2" t="s">
        <v>46</v>
      </c>
      <c r="B59" s="35">
        <f>SUM(B17:B57)</f>
        <v>18049277468.670002</v>
      </c>
      <c r="C59" s="35" t="s">
        <v>86</v>
      </c>
    </row>
    <row r="60" spans="2:3" ht="15">
      <c r="B60" s="24"/>
      <c r="C60" s="24"/>
    </row>
    <row r="61" spans="1:4" ht="15">
      <c r="A61" s="2"/>
      <c r="B61" s="36">
        <f>+B13-B59</f>
        <v>0</v>
      </c>
      <c r="C61" s="57"/>
      <c r="D61" s="44"/>
    </row>
    <row r="62" ht="15">
      <c r="B62" s="25"/>
    </row>
    <row r="63" ht="15">
      <c r="B63" s="25"/>
    </row>
    <row r="64" ht="15">
      <c r="B64" s="25"/>
    </row>
  </sheetData>
  <sheetProtection/>
  <mergeCells count="6">
    <mergeCell ref="A6:B6"/>
    <mergeCell ref="A2:B2"/>
    <mergeCell ref="A3:B3"/>
    <mergeCell ref="A4:B4"/>
    <mergeCell ref="A5:B5"/>
    <mergeCell ref="A7:B7"/>
  </mergeCells>
  <printOptions/>
  <pageMargins left="0.7086614173228347" right="0.7086614173228347" top="0.5118110236220472" bottom="0.5118110236220472" header="0.31496062992125984" footer="0.31496062992125984"/>
  <pageSetup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Mell  Leopoldo Mejia Aristy</dc:creator>
  <cp:keywords/>
  <dc:description/>
  <cp:lastModifiedBy>Juan Vladimir Veloz  Adame</cp:lastModifiedBy>
  <cp:lastPrinted>2021-10-07T18:11:16Z</cp:lastPrinted>
  <dcterms:created xsi:type="dcterms:W3CDTF">2014-08-04T16:52:57Z</dcterms:created>
  <dcterms:modified xsi:type="dcterms:W3CDTF">2021-11-08T13:25:31Z</dcterms:modified>
  <cp:category/>
  <cp:version/>
  <cp:contentType/>
  <cp:contentStatus/>
</cp:coreProperties>
</file>